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defaultThemeVersion="166925"/>
  <mc:AlternateContent xmlns:mc="http://schemas.openxmlformats.org/markup-compatibility/2006">
    <mc:Choice Requires="x15">
      <x15ac:absPath xmlns:x15ac="http://schemas.microsoft.com/office/spreadsheetml/2010/11/ac" url="C:\Users\Usuario\Dropbox\MORA ET AL STRAT_v2\Figs_Tables_and_Appendixes\Appendix_11_Geochronology\"/>
    </mc:Choice>
  </mc:AlternateContent>
  <xr:revisionPtr revIDLastSave="0" documentId="13_ncr:1_{0A509EAF-96C5-4DDD-B7A9-E716F9FE0542}" xr6:coauthVersionLast="45" xr6:coauthVersionMax="45" xr10:uidLastSave="{00000000-0000-0000-0000-000000000000}"/>
  <bookViews>
    <workbookView xWindow="-120" yWindow="-120" windowWidth="20730" windowHeight="11160" xr2:uid="{F329CB52-0D33-4E0C-BFAE-6CEE60F881B1}"/>
  </bookViews>
  <sheets>
    <sheet name="Samples" sheetId="4" r:id="rId1"/>
  </sheets>
  <definedNames>
    <definedName name="_xlnm._FilterDatabase" localSheetId="0" hidden="1">Samples!$A$1:$U$26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2" i="4" l="1"/>
  <c r="F7" i="4" l="1"/>
  <c r="F3" i="4" l="1"/>
  <c r="F4" i="4"/>
  <c r="F5" i="4"/>
  <c r="F10" i="4"/>
  <c r="F13" i="4"/>
  <c r="F14" i="4"/>
  <c r="F16" i="4"/>
  <c r="F23" i="4"/>
  <c r="F25" i="4"/>
  <c r="F2" i="4"/>
  <c r="I2" i="4" l="1"/>
  <c r="J2" i="4" s="1"/>
  <c r="I4" i="4"/>
  <c r="J4" i="4" s="1"/>
  <c r="I5" i="4"/>
  <c r="J5" i="4" s="1"/>
  <c r="I13" i="4"/>
  <c r="J13" i="4" s="1"/>
</calcChain>
</file>

<file path=xl/sharedStrings.xml><?xml version="1.0" encoding="utf-8"?>
<sst xmlns="http://schemas.openxmlformats.org/spreadsheetml/2006/main" count="265" uniqueCount="93">
  <si>
    <t>Dip</t>
  </si>
  <si>
    <t>Length on the ground (m)</t>
  </si>
  <si>
    <t>San Alfonso Beds</t>
  </si>
  <si>
    <t>Cerro Gordo Beds</t>
  </si>
  <si>
    <t>Z1</t>
  </si>
  <si>
    <t>JG-R89-1</t>
  </si>
  <si>
    <t>JG-R90-3</t>
  </si>
  <si>
    <t>JG-R89-3</t>
  </si>
  <si>
    <t>Z2</t>
  </si>
  <si>
    <t>JG-R90-1</t>
  </si>
  <si>
    <t>Z3</t>
  </si>
  <si>
    <t>JG-R89-2</t>
  </si>
  <si>
    <t>Z4</t>
  </si>
  <si>
    <t>LV8</t>
  </si>
  <si>
    <t>KS4</t>
  </si>
  <si>
    <t>LV13</t>
  </si>
  <si>
    <t>003</t>
  </si>
  <si>
    <t>Z5</t>
  </si>
  <si>
    <t>002</t>
  </si>
  <si>
    <t>004</t>
  </si>
  <si>
    <t>Chunchullo Beds</t>
  </si>
  <si>
    <t>Tatacoa Beds</t>
  </si>
  <si>
    <t>Cerbatana Conglomerate Beds</t>
  </si>
  <si>
    <t>Monkey Beds</t>
  </si>
  <si>
    <t>Cerbatana Beds (Unit below Fish Bed)</t>
  </si>
  <si>
    <t>Cerbatana Beds (Ferruginous Beds)</t>
  </si>
  <si>
    <t>Cardón Red Beds (El Cardón Red Beds)</t>
  </si>
  <si>
    <t>JG-R88-2</t>
  </si>
  <si>
    <t>JG-R88-4</t>
  </si>
  <si>
    <t>Neiva Fm</t>
  </si>
  <si>
    <t>Ecuation = SENO (RADIANES(dip))</t>
  </si>
  <si>
    <t>Cardón Red Beds (San Francisco Ss Beds)</t>
  </si>
  <si>
    <t>Cartographic unit (StL)</t>
  </si>
  <si>
    <t>Equation 1 (Ec. 1) used to estimate the stratigaphic thickness (T),  where α is de dip angle and L is the length on the ground:</t>
  </si>
  <si>
    <t xml:space="preserve">(Ec. 1) </t>
  </si>
  <si>
    <t xml:space="preserve">T = Sen α * L </t>
  </si>
  <si>
    <t>Computed stratigraphic thickness (T)</t>
  </si>
  <si>
    <t>TVV-04</t>
  </si>
  <si>
    <t>TVV-01</t>
  </si>
  <si>
    <t>Villavieja Fm., Undifferentiated (Polonia Red Beds)</t>
  </si>
  <si>
    <t>Sample</t>
  </si>
  <si>
    <t>Determination of sample' stratigraphic position</t>
  </si>
  <si>
    <t>Na</t>
  </si>
  <si>
    <t>59 m below the base of Cerro Gordo Beds (Anderson et al. 2016 Cerro Gordo Ss Beds) - Position measured from Anderson's Column == 120 m</t>
  </si>
  <si>
    <t>For the stratigraphic position of the sample we count the number of horizons from the base of Cerro Gordo Beds downwards (1 layer) and then count the same in the gap 1. 
And in that gap it is about half == 154 m</t>
  </si>
  <si>
    <t>It is approximately in the middle of Cerro Gordo Beds (Unit between Cerro Gordo and Chunchullo Guerrero) = == 205 m</t>
  </si>
  <si>
    <t>For the stratigraphic position of the sample I counted the number of layers from the base of Cerro Gordo Beds downwards (1 layer) and then counted the same in the gap 1. 
And in that gap it is a little above the middle == 156.6 m</t>
  </si>
  <si>
    <t>Just before Chunchullo Ss Beds (Sensu Guerrero 1997) == 242 m</t>
  </si>
  <si>
    <t>According to Guerrero (1997) in the first sandstone above the base of Chunchullo Beds == 249 m</t>
  </si>
  <si>
    <t>61 m por debajo de la base de Tatacoa Beds (i.e., Tatacoa Ss Beds de Anderson et al. 2016) - Posición medida a partir de la Columna de Anderson et al. (2016) ==  303 m</t>
  </si>
  <si>
    <t>35.5 m below the base of Tatacoa Beds (Tatacoa Ss Beds Guerrero) - Position measured from column A Guerrero (1997) == 329 m</t>
  </si>
  <si>
    <t>Right at the base of Tatacoa Beds (i.e., Tatacoa Ss Beds Anderson et al. 2016) = 365 m</t>
  </si>
  <si>
    <t>In Cerbatana Conglomerate Beds right at the top of the second layer == 530 m</t>
  </si>
  <si>
    <t>In Blowpipe Conglomerate Beds just in the second last layer == 550 m</t>
  </si>
  <si>
    <t>In the first layer above Blowpipe == 557.4 m</t>
  </si>
  <si>
    <t>Estimated on the first sandstone of StL 10 == 580 m</t>
  </si>
  <si>
    <t>Correlated to Ferruginous Beds StL == 612 m</t>
  </si>
  <si>
    <t>37 m below the top of "Tatacoa Red Member" (Takemura et al. 1992) = El Cardón Red Beds (Guerrero 1997). Stratigraphic position calculated from the columns of Takemura et al. 1992 and Takai et al. (2001) === 725.24 m</t>
  </si>
  <si>
    <t>21 m below the top of "Tatacoa Red Member" (Takemura et al. 1992)=El Cardón Red Beds (Guerrero 1997). Stratigraphic position calculated from the columns of Takemura et al. 1992 and Takai et al. (2001) == 741.24 m</t>
  </si>
  <si>
    <t>Using the cartography of Guerrero (1997) and Montes et al. 2021, it is above locality 32 and the FT 002, 003 and 004, but below San Francisco Ss Beds (Guerrero 1997). Its position is estimated at == 755 m</t>
  </si>
  <si>
    <t>According to Guerrero (1997) it was taken from San Fracisco Ss Beds == 765 m</t>
  </si>
  <si>
    <t>Following the contour of the mapping unit "Villavieja Fm., undifferentiated" (Montes et al. 2021), it could be correlated with Duke locality 78 === 932 m</t>
  </si>
  <si>
    <t>According to Guerrero (1997) it was taken from the first layer of the Neiva Fm === 1127 m</t>
  </si>
  <si>
    <t>UR-01</t>
  </si>
  <si>
    <t>UR-02</t>
  </si>
  <si>
    <t>Probably just before the last layer below the base of the Chunchullo Beds (correlates with locality 135) == 218.8 m</t>
  </si>
  <si>
    <t>Lithotipe</t>
  </si>
  <si>
    <t>volcanic arenite</t>
  </si>
  <si>
    <t>Tuffaceous Sandstone</t>
  </si>
  <si>
    <t>Bentonite</t>
  </si>
  <si>
    <t>Gray Tuffaceous sandstone</t>
  </si>
  <si>
    <t>lithic arkose</t>
  </si>
  <si>
    <t>Pumice</t>
  </si>
  <si>
    <t>Lithoarenite</t>
  </si>
  <si>
    <t>Sandstone</t>
  </si>
  <si>
    <t>Reworked pyroclastic material</t>
  </si>
  <si>
    <t>Detritic</t>
  </si>
  <si>
    <t>Pumice in volcaniclastic sandstone</t>
  </si>
  <si>
    <t>Method</t>
  </si>
  <si>
    <t>Total zircon number</t>
  </si>
  <si>
    <t>Zircons number ≤ 20Ma</t>
  </si>
  <si>
    <t xml:space="preserve"> Zircons number ≤ 20Ma (%)</t>
  </si>
  <si>
    <t>U-Pb (Zr)</t>
  </si>
  <si>
    <t>Ar-Ar (Plg-Hb)</t>
  </si>
  <si>
    <t>FT (Zr)</t>
  </si>
  <si>
    <t>Stratigraphic position (m)</t>
  </si>
  <si>
    <t>30 m blelow Cerbatana Conglomerate Beds == 494 m</t>
  </si>
  <si>
    <t>Considering the geographical position and its distance to the correlation horizon, it is approximately 49 m above the top of Tatacoa Beds == 474 m</t>
  </si>
  <si>
    <t>Using the cartography of Montes et al. (2021), we counted the number of horizons from the base of Cerro Gordo Beds downwards (3 horizons) and then counted the same number of horizons in the area where the stratigraphic section of San Alfonso is located (closest). We then locate the geographical point and calculate its stratigraphic position with the same method used to determine the gaps, but using the dip of Montes et al. 10° = 58.5 m, from the base of San Alfonso Beds, i.e., 63.5 m from the composite section.</t>
  </si>
  <si>
    <t>17.3 m por debajo del tope de "Tatacoa Red Member" (Takemura et al. 1992)=El Cardón Red Beds (Guerrero 1997). Posición estratigráfica calculada a partir de las columnas de Takemura et al. 1992 y Takai et al. (2001) == 744.9 m</t>
  </si>
  <si>
    <t>Latitude</t>
  </si>
  <si>
    <t>Longitude</t>
  </si>
  <si>
    <t>SEL-02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</si>
</sst>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Calibri"/>
      <family val="2"/>
      <scheme val="minor"/>
    </font>
    <font>
      <sz val="10"/>
      <name val="Arial"/>
      <family val="2"/>
    </font>
    <font>
      <b/>
      <sz val="10"/>
      <name val="Arial"/>
      <family val="2"/>
    </font>
    <font>
      <sz val="8"/>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1" fillId="0" borderId="0" xfId="0" applyFont="1" applyFill="1" applyAlignment="1">
      <alignment horizontal="center" vertical="center"/>
    </xf>
    <xf numFmtId="0" fontId="1"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center"/>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Alignment="1">
      <alignment horizontal="left" vertical="center" wrapText="1"/>
    </xf>
    <xf numFmtId="0" fontId="1" fillId="0" borderId="1" xfId="0" applyFont="1" applyFill="1" applyBorder="1" applyAlignment="1">
      <alignment horizontal="center" vertical="center"/>
    </xf>
    <xf numFmtId="164" fontId="1"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xf>
    <xf numFmtId="1" fontId="1" fillId="0" borderId="1" xfId="0" quotePrefix="1" applyNumberFormat="1" applyFont="1" applyFill="1" applyBorder="1" applyAlignment="1">
      <alignment horizontal="center" vertical="center" wrapText="1"/>
    </xf>
    <xf numFmtId="0" fontId="1" fillId="0" borderId="1" xfId="0" quotePrefix="1" applyFont="1" applyFill="1" applyBorder="1" applyAlignment="1">
      <alignment horizontal="center" vertical="center" wrapText="1"/>
    </xf>
    <xf numFmtId="0" fontId="2" fillId="0" borderId="0" xfId="0" applyFont="1" applyFill="1" applyAlignment="1">
      <alignment horizontal="left" vertical="center"/>
    </xf>
    <xf numFmtId="0" fontId="1" fillId="0" borderId="0" xfId="0" applyFont="1" applyFill="1" applyAlignment="1">
      <alignment horizontal="left" vertical="center"/>
    </xf>
    <xf numFmtId="0" fontId="2" fillId="0" borderId="0" xfId="0" applyFont="1" applyFill="1" applyAlignment="1">
      <alignment horizontal="center" vertical="center"/>
    </xf>
    <xf numFmtId="1" fontId="1" fillId="0" borderId="1"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69A93-4212-4621-A25A-05F30A072E2F}">
  <dimension ref="A1:S29"/>
  <sheetViews>
    <sheetView tabSelected="1" zoomScale="85" zoomScaleNormal="85" workbookViewId="0">
      <selection activeCell="L3" sqref="L3"/>
    </sheetView>
  </sheetViews>
  <sheetFormatPr baseColWidth="10" defaultRowHeight="12.75" x14ac:dyDescent="0.25"/>
  <cols>
    <col min="1" max="1" width="14.85546875" style="1" customWidth="1"/>
    <col min="2" max="2" width="17" style="1" customWidth="1"/>
    <col min="3" max="3" width="13.5703125" style="1" bestFit="1" customWidth="1"/>
    <col min="4" max="4" width="12.42578125" style="14" customWidth="1"/>
    <col min="5" max="5" width="16.28515625" style="1" customWidth="1"/>
    <col min="6" max="6" width="17" style="14" customWidth="1"/>
    <col min="7" max="7" width="13.28515625" style="1" customWidth="1"/>
    <col min="8" max="8" width="4.140625" style="1" bestFit="1" customWidth="1"/>
    <col min="9" max="9" width="16.42578125" style="1" bestFit="1" customWidth="1"/>
    <col min="10" max="11" width="12.85546875" style="1" customWidth="1"/>
    <col min="12" max="12" width="84" style="1" customWidth="1"/>
    <col min="13" max="13" width="15.28515625" style="1" customWidth="1"/>
    <col min="14" max="14" width="11.7109375" style="1" customWidth="1"/>
    <col min="15" max="15" width="14.7109375" style="1" customWidth="1"/>
    <col min="16" max="16" width="3.7109375" style="1" bestFit="1" customWidth="1"/>
    <col min="17" max="17" width="27.85546875" style="1" bestFit="1" customWidth="1"/>
    <col min="18" max="18" width="11.85546875" style="1" bestFit="1" customWidth="1"/>
    <col min="19" max="19" width="9.28515625" style="1" bestFit="1" customWidth="1"/>
    <col min="20" max="20" width="11.85546875" style="1" bestFit="1" customWidth="1"/>
    <col min="21" max="21" width="9.28515625" style="1" bestFit="1" customWidth="1"/>
    <col min="22" max="16384" width="11.42578125" style="1"/>
  </cols>
  <sheetData>
    <row r="1" spans="1:19" s="4" customFormat="1" ht="63.75" x14ac:dyDescent="0.25">
      <c r="A1" s="5" t="s">
        <v>40</v>
      </c>
      <c r="B1" s="5" t="s">
        <v>66</v>
      </c>
      <c r="C1" s="5" t="s">
        <v>78</v>
      </c>
      <c r="D1" s="5" t="s">
        <v>79</v>
      </c>
      <c r="E1" s="5" t="s">
        <v>80</v>
      </c>
      <c r="F1" s="5" t="s">
        <v>81</v>
      </c>
      <c r="G1" s="5" t="s">
        <v>1</v>
      </c>
      <c r="H1" s="5" t="s">
        <v>0</v>
      </c>
      <c r="I1" s="5" t="s">
        <v>30</v>
      </c>
      <c r="J1" s="5" t="s">
        <v>36</v>
      </c>
      <c r="K1" s="5" t="s">
        <v>32</v>
      </c>
      <c r="L1" s="5" t="s">
        <v>41</v>
      </c>
      <c r="M1" s="5" t="s">
        <v>85</v>
      </c>
      <c r="N1" s="5" t="s">
        <v>90</v>
      </c>
      <c r="O1" s="5" t="s">
        <v>91</v>
      </c>
      <c r="Q1" s="6" t="s">
        <v>33</v>
      </c>
      <c r="R1" s="6"/>
      <c r="S1" s="6"/>
    </row>
    <row r="2" spans="1:19" ht="76.5" x14ac:dyDescent="0.25">
      <c r="A2" s="2">
        <v>44017</v>
      </c>
      <c r="B2" s="2" t="s">
        <v>67</v>
      </c>
      <c r="C2" s="2" t="s">
        <v>82</v>
      </c>
      <c r="D2" s="2">
        <v>105</v>
      </c>
      <c r="E2" s="2">
        <v>4</v>
      </c>
      <c r="F2" s="8">
        <f>(E2*100)/D2</f>
        <v>3.8095238095238093</v>
      </c>
      <c r="G2" s="3">
        <v>337</v>
      </c>
      <c r="H2" s="7">
        <v>10</v>
      </c>
      <c r="I2" s="9">
        <f>SIN(RADIANS(H2))</f>
        <v>0.17364817766693033</v>
      </c>
      <c r="J2" s="3">
        <f>I2*G2</f>
        <v>58.519435873755519</v>
      </c>
      <c r="K2" s="2" t="s">
        <v>2</v>
      </c>
      <c r="L2" s="2" t="s">
        <v>88</v>
      </c>
      <c r="M2" s="7">
        <v>63.5</v>
      </c>
      <c r="N2" s="7">
        <v>3.3733</v>
      </c>
      <c r="O2" s="7">
        <v>-75.149699999999996</v>
      </c>
    </row>
    <row r="3" spans="1:19" ht="41.25" customHeight="1" x14ac:dyDescent="0.25">
      <c r="A3" s="2" t="s">
        <v>4</v>
      </c>
      <c r="B3" s="2" t="s">
        <v>74</v>
      </c>
      <c r="C3" s="2" t="s">
        <v>82</v>
      </c>
      <c r="D3" s="2">
        <v>80</v>
      </c>
      <c r="E3" s="2">
        <v>6</v>
      </c>
      <c r="F3" s="8">
        <f>(E3*100)/D3</f>
        <v>7.5</v>
      </c>
      <c r="G3" s="3" t="s">
        <v>42</v>
      </c>
      <c r="H3" s="3" t="s">
        <v>42</v>
      </c>
      <c r="I3" s="3" t="s">
        <v>42</v>
      </c>
      <c r="J3" s="3" t="s">
        <v>42</v>
      </c>
      <c r="K3" s="2" t="s">
        <v>2</v>
      </c>
      <c r="L3" s="2" t="s">
        <v>43</v>
      </c>
      <c r="M3" s="7">
        <v>120</v>
      </c>
      <c r="N3" s="7">
        <v>3.3190499999999998</v>
      </c>
      <c r="O3" s="7">
        <v>-75.143979999999999</v>
      </c>
    </row>
    <row r="4" spans="1:19" ht="41.25" customHeight="1" x14ac:dyDescent="0.25">
      <c r="A4" s="2" t="s">
        <v>63</v>
      </c>
      <c r="B4" s="2" t="s">
        <v>73</v>
      </c>
      <c r="C4" s="2" t="s">
        <v>82</v>
      </c>
      <c r="D4" s="2">
        <v>119</v>
      </c>
      <c r="E4" s="2">
        <v>12</v>
      </c>
      <c r="F4" s="8">
        <f>(E4*100)/D4</f>
        <v>10.084033613445378</v>
      </c>
      <c r="G4" s="3">
        <v>313.053</v>
      </c>
      <c r="H4" s="7">
        <v>5</v>
      </c>
      <c r="I4" s="9">
        <f>SIN(RADIANS(H4))</f>
        <v>8.7155742747658166E-2</v>
      </c>
      <c r="J4" s="3">
        <f>I4*G4</f>
        <v>27.284366734382633</v>
      </c>
      <c r="K4" s="2" t="s">
        <v>2</v>
      </c>
      <c r="L4" s="2" t="s">
        <v>44</v>
      </c>
      <c r="M4" s="7">
        <v>154</v>
      </c>
      <c r="N4" s="7">
        <v>3.3701970000000001</v>
      </c>
      <c r="O4" s="7">
        <v>-75.148910000000001</v>
      </c>
    </row>
    <row r="5" spans="1:19" ht="41.25" customHeight="1" x14ac:dyDescent="0.25">
      <c r="A5" s="2" t="s">
        <v>64</v>
      </c>
      <c r="B5" s="2" t="s">
        <v>73</v>
      </c>
      <c r="C5" s="2" t="s">
        <v>82</v>
      </c>
      <c r="D5" s="2">
        <v>39</v>
      </c>
      <c r="E5" s="2">
        <v>13</v>
      </c>
      <c r="F5" s="8">
        <f>(E5*100)/D5</f>
        <v>33.333333333333336</v>
      </c>
      <c r="G5" s="3">
        <v>266</v>
      </c>
      <c r="H5" s="7">
        <v>5</v>
      </c>
      <c r="I5" s="9">
        <f>SIN(RADIANS(H5))</f>
        <v>8.7155742747658166E-2</v>
      </c>
      <c r="J5" s="3">
        <f>I5*G5</f>
        <v>23.183427570877072</v>
      </c>
      <c r="K5" s="2" t="s">
        <v>2</v>
      </c>
      <c r="L5" s="2" t="s">
        <v>46</v>
      </c>
      <c r="M5" s="7">
        <v>156.6</v>
      </c>
      <c r="N5" s="7">
        <v>3.3700580000000002</v>
      </c>
      <c r="O5" s="7">
        <v>-75.147750000000002</v>
      </c>
    </row>
    <row r="6" spans="1:19" ht="41.25" customHeight="1" x14ac:dyDescent="0.25">
      <c r="A6" s="2" t="s">
        <v>5</v>
      </c>
      <c r="B6" s="2" t="s">
        <v>77</v>
      </c>
      <c r="C6" s="2" t="s">
        <v>83</v>
      </c>
      <c r="D6" s="3" t="s">
        <v>42</v>
      </c>
      <c r="E6" s="3" t="s">
        <v>42</v>
      </c>
      <c r="F6" s="3" t="s">
        <v>42</v>
      </c>
      <c r="G6" s="3" t="s">
        <v>42</v>
      </c>
      <c r="H6" s="3" t="s">
        <v>42</v>
      </c>
      <c r="I6" s="3" t="s">
        <v>42</v>
      </c>
      <c r="J6" s="3" t="s">
        <v>42</v>
      </c>
      <c r="K6" s="2" t="s">
        <v>3</v>
      </c>
      <c r="L6" s="2" t="s">
        <v>45</v>
      </c>
      <c r="M6" s="7">
        <v>205</v>
      </c>
      <c r="N6" s="7">
        <v>3.3348374669999998</v>
      </c>
      <c r="O6" s="7">
        <v>-75.156415999999993</v>
      </c>
    </row>
    <row r="7" spans="1:19" ht="41.25" customHeight="1" x14ac:dyDescent="0.25">
      <c r="A7" s="2">
        <v>44011</v>
      </c>
      <c r="B7" s="2" t="s">
        <v>67</v>
      </c>
      <c r="C7" s="2" t="s">
        <v>82</v>
      </c>
      <c r="D7" s="2">
        <v>92</v>
      </c>
      <c r="E7" s="2">
        <v>10</v>
      </c>
      <c r="F7" s="8">
        <f>(E7*100)/D7</f>
        <v>10.869565217391305</v>
      </c>
      <c r="G7" s="3" t="s">
        <v>42</v>
      </c>
      <c r="H7" s="3" t="s">
        <v>42</v>
      </c>
      <c r="I7" s="3" t="s">
        <v>42</v>
      </c>
      <c r="J7" s="3" t="s">
        <v>42</v>
      </c>
      <c r="K7" s="2" t="s">
        <v>3</v>
      </c>
      <c r="L7" s="2" t="s">
        <v>65</v>
      </c>
      <c r="M7" s="7">
        <v>218.8</v>
      </c>
      <c r="N7" s="7">
        <v>3.313666666</v>
      </c>
      <c r="O7" s="7">
        <v>-75.116416599999994</v>
      </c>
    </row>
    <row r="8" spans="1:19" ht="41.25" customHeight="1" x14ac:dyDescent="0.25">
      <c r="A8" s="2" t="s">
        <v>6</v>
      </c>
      <c r="B8" s="2" t="s">
        <v>77</v>
      </c>
      <c r="C8" s="2" t="s">
        <v>83</v>
      </c>
      <c r="D8" s="3" t="s">
        <v>42</v>
      </c>
      <c r="E8" s="3" t="s">
        <v>42</v>
      </c>
      <c r="F8" s="3" t="s">
        <v>42</v>
      </c>
      <c r="G8" s="3" t="s">
        <v>42</v>
      </c>
      <c r="H8" s="3" t="s">
        <v>42</v>
      </c>
      <c r="I8" s="3" t="s">
        <v>42</v>
      </c>
      <c r="J8" s="3" t="s">
        <v>42</v>
      </c>
      <c r="K8" s="2" t="s">
        <v>3</v>
      </c>
      <c r="L8" s="2" t="s">
        <v>47</v>
      </c>
      <c r="M8" s="7">
        <v>242</v>
      </c>
      <c r="N8" s="7">
        <v>3.2734936339999998</v>
      </c>
      <c r="O8" s="7">
        <v>-75.096156199999996</v>
      </c>
    </row>
    <row r="9" spans="1:19" ht="41.25" customHeight="1" x14ac:dyDescent="0.25">
      <c r="A9" s="2" t="s">
        <v>7</v>
      </c>
      <c r="B9" s="2" t="s">
        <v>77</v>
      </c>
      <c r="C9" s="2" t="s">
        <v>83</v>
      </c>
      <c r="D9" s="3" t="s">
        <v>42</v>
      </c>
      <c r="E9" s="3" t="s">
        <v>42</v>
      </c>
      <c r="F9" s="3" t="s">
        <v>42</v>
      </c>
      <c r="G9" s="3" t="s">
        <v>42</v>
      </c>
      <c r="H9" s="3" t="s">
        <v>42</v>
      </c>
      <c r="I9" s="3" t="s">
        <v>42</v>
      </c>
      <c r="J9" s="3" t="s">
        <v>42</v>
      </c>
      <c r="K9" s="2" t="s">
        <v>20</v>
      </c>
      <c r="L9" s="2" t="s">
        <v>48</v>
      </c>
      <c r="M9" s="7">
        <v>249</v>
      </c>
      <c r="N9" s="7">
        <v>3.3264213420000002</v>
      </c>
      <c r="O9" s="7">
        <v>-75.149342700000005</v>
      </c>
    </row>
    <row r="10" spans="1:19" ht="41.25" customHeight="1" x14ac:dyDescent="0.25">
      <c r="A10" s="2" t="s">
        <v>8</v>
      </c>
      <c r="B10" s="2" t="s">
        <v>74</v>
      </c>
      <c r="C10" s="2" t="s">
        <v>82</v>
      </c>
      <c r="D10" s="2">
        <v>79</v>
      </c>
      <c r="E10" s="2">
        <v>32</v>
      </c>
      <c r="F10" s="8">
        <f>(E10*100)/D10</f>
        <v>40.506329113924053</v>
      </c>
      <c r="G10" s="3" t="s">
        <v>42</v>
      </c>
      <c r="H10" s="3" t="s">
        <v>42</v>
      </c>
      <c r="I10" s="3" t="s">
        <v>42</v>
      </c>
      <c r="J10" s="3" t="s">
        <v>42</v>
      </c>
      <c r="K10" s="2" t="s">
        <v>20</v>
      </c>
      <c r="L10" s="2" t="s">
        <v>49</v>
      </c>
      <c r="M10" s="7">
        <v>303</v>
      </c>
      <c r="N10" s="7">
        <v>3.2821400000000001</v>
      </c>
      <c r="O10" s="7">
        <v>-75.152379999999994</v>
      </c>
    </row>
    <row r="11" spans="1:19" ht="41.25" customHeight="1" x14ac:dyDescent="0.25">
      <c r="A11" s="2" t="s">
        <v>9</v>
      </c>
      <c r="B11" s="2" t="s">
        <v>77</v>
      </c>
      <c r="C11" s="2" t="s">
        <v>83</v>
      </c>
      <c r="D11" s="3" t="s">
        <v>42</v>
      </c>
      <c r="E11" s="3" t="s">
        <v>42</v>
      </c>
      <c r="F11" s="3" t="s">
        <v>42</v>
      </c>
      <c r="G11" s="3" t="s">
        <v>42</v>
      </c>
      <c r="H11" s="3" t="s">
        <v>42</v>
      </c>
      <c r="I11" s="3" t="s">
        <v>42</v>
      </c>
      <c r="J11" s="3" t="s">
        <v>42</v>
      </c>
      <c r="K11" s="2" t="s">
        <v>20</v>
      </c>
      <c r="L11" s="2" t="s">
        <v>50</v>
      </c>
      <c r="M11" s="7">
        <v>329</v>
      </c>
      <c r="N11" s="7">
        <v>3.2723008720000002</v>
      </c>
      <c r="O11" s="7">
        <v>-75.111125099999995</v>
      </c>
    </row>
    <row r="12" spans="1:19" ht="41.25" customHeight="1" x14ac:dyDescent="0.25">
      <c r="A12" s="2" t="s">
        <v>10</v>
      </c>
      <c r="B12" s="2" t="s">
        <v>74</v>
      </c>
      <c r="C12" s="2" t="s">
        <v>82</v>
      </c>
      <c r="D12" s="15">
        <v>75</v>
      </c>
      <c r="E12" s="3">
        <v>22</v>
      </c>
      <c r="F12" s="8">
        <f>(E12*100)/D12</f>
        <v>29.333333333333332</v>
      </c>
      <c r="G12" s="3" t="s">
        <v>42</v>
      </c>
      <c r="H12" s="3" t="s">
        <v>42</v>
      </c>
      <c r="I12" s="3" t="s">
        <v>42</v>
      </c>
      <c r="J12" s="3" t="s">
        <v>42</v>
      </c>
      <c r="K12" s="2" t="s">
        <v>21</v>
      </c>
      <c r="L12" s="2" t="s">
        <v>51</v>
      </c>
      <c r="M12" s="7">
        <v>365</v>
      </c>
      <c r="N12" s="7">
        <v>3.2715700000000001</v>
      </c>
      <c r="O12" s="7">
        <v>-75.144900000000007</v>
      </c>
    </row>
    <row r="13" spans="1:19" ht="41.25" customHeight="1" x14ac:dyDescent="0.25">
      <c r="A13" s="2" t="s">
        <v>37</v>
      </c>
      <c r="B13" s="2" t="s">
        <v>75</v>
      </c>
      <c r="C13" s="2" t="s">
        <v>82</v>
      </c>
      <c r="D13" s="2">
        <v>104</v>
      </c>
      <c r="E13" s="2">
        <v>25</v>
      </c>
      <c r="F13" s="8">
        <f>(E13*100)/D13</f>
        <v>24.03846153846154</v>
      </c>
      <c r="G13" s="3">
        <v>282</v>
      </c>
      <c r="H13" s="7">
        <v>10</v>
      </c>
      <c r="I13" s="9">
        <f>SIN(RADIANS(H13))</f>
        <v>0.17364817766693033</v>
      </c>
      <c r="J13" s="3">
        <f>I13*G13</f>
        <v>48.968786102074354</v>
      </c>
      <c r="K13" s="2" t="s">
        <v>21</v>
      </c>
      <c r="L13" s="2" t="s">
        <v>87</v>
      </c>
      <c r="M13" s="7">
        <v>474</v>
      </c>
      <c r="N13" s="7">
        <v>3.2831494980000002</v>
      </c>
      <c r="O13" s="7">
        <v>-75.193729599999998</v>
      </c>
    </row>
    <row r="14" spans="1:19" ht="41.25" customHeight="1" x14ac:dyDescent="0.25">
      <c r="A14" s="2" t="s">
        <v>92</v>
      </c>
      <c r="B14" s="2" t="s">
        <v>71</v>
      </c>
      <c r="C14" s="2" t="s">
        <v>82</v>
      </c>
      <c r="D14" s="2">
        <v>54</v>
      </c>
      <c r="E14" s="2">
        <v>24</v>
      </c>
      <c r="F14" s="8">
        <f>(E14*100)/D14</f>
        <v>44.444444444444443</v>
      </c>
      <c r="G14" s="3" t="s">
        <v>42</v>
      </c>
      <c r="H14" s="3" t="s">
        <v>42</v>
      </c>
      <c r="I14" s="3" t="s">
        <v>42</v>
      </c>
      <c r="J14" s="3" t="s">
        <v>42</v>
      </c>
      <c r="K14" s="2" t="s">
        <v>21</v>
      </c>
      <c r="L14" s="2" t="s">
        <v>86</v>
      </c>
      <c r="M14" s="7">
        <v>494</v>
      </c>
      <c r="N14" s="7">
        <v>3.274194</v>
      </c>
      <c r="O14" s="7">
        <v>-75.1965</v>
      </c>
    </row>
    <row r="15" spans="1:19" ht="41.25" customHeight="1" x14ac:dyDescent="0.25">
      <c r="A15" s="2" t="s">
        <v>11</v>
      </c>
      <c r="B15" s="2" t="s">
        <v>77</v>
      </c>
      <c r="C15" s="2" t="s">
        <v>83</v>
      </c>
      <c r="D15" s="3" t="s">
        <v>42</v>
      </c>
      <c r="E15" s="3" t="s">
        <v>42</v>
      </c>
      <c r="F15" s="3" t="s">
        <v>42</v>
      </c>
      <c r="G15" s="3" t="s">
        <v>42</v>
      </c>
      <c r="H15" s="3" t="s">
        <v>42</v>
      </c>
      <c r="I15" s="3" t="s">
        <v>42</v>
      </c>
      <c r="J15" s="3" t="s">
        <v>42</v>
      </c>
      <c r="K15" s="2" t="s">
        <v>22</v>
      </c>
      <c r="L15" s="2" t="s">
        <v>52</v>
      </c>
      <c r="M15" s="7">
        <v>530</v>
      </c>
      <c r="N15" s="7">
        <v>3.277332388</v>
      </c>
      <c r="O15" s="7">
        <v>-75.199955099999997</v>
      </c>
    </row>
    <row r="16" spans="1:19" ht="41.25" customHeight="1" x14ac:dyDescent="0.25">
      <c r="A16" s="2" t="s">
        <v>12</v>
      </c>
      <c r="B16" s="2" t="s">
        <v>74</v>
      </c>
      <c r="C16" s="2" t="s">
        <v>82</v>
      </c>
      <c r="D16" s="2">
        <v>53</v>
      </c>
      <c r="E16" s="2">
        <v>14</v>
      </c>
      <c r="F16" s="8">
        <f>(E16*100)/D16</f>
        <v>26.415094339622641</v>
      </c>
      <c r="G16" s="3" t="s">
        <v>42</v>
      </c>
      <c r="H16" s="3" t="s">
        <v>42</v>
      </c>
      <c r="I16" s="3" t="s">
        <v>42</v>
      </c>
      <c r="J16" s="3" t="s">
        <v>42</v>
      </c>
      <c r="K16" s="2" t="s">
        <v>22</v>
      </c>
      <c r="L16" s="2" t="s">
        <v>53</v>
      </c>
      <c r="M16" s="7">
        <v>550</v>
      </c>
      <c r="N16" s="7">
        <v>3.2579600000000002</v>
      </c>
      <c r="O16" s="7">
        <v>-75.174329999999998</v>
      </c>
    </row>
    <row r="17" spans="1:15" ht="41.25" customHeight="1" x14ac:dyDescent="0.25">
      <c r="A17" s="2" t="s">
        <v>13</v>
      </c>
      <c r="B17" s="2" t="s">
        <v>70</v>
      </c>
      <c r="C17" s="2" t="s">
        <v>84</v>
      </c>
      <c r="D17" s="3" t="s">
        <v>42</v>
      </c>
      <c r="E17" s="3" t="s">
        <v>42</v>
      </c>
      <c r="F17" s="3" t="s">
        <v>42</v>
      </c>
      <c r="G17" s="3" t="s">
        <v>42</v>
      </c>
      <c r="H17" s="3" t="s">
        <v>42</v>
      </c>
      <c r="I17" s="3" t="s">
        <v>42</v>
      </c>
      <c r="J17" s="3" t="s">
        <v>42</v>
      </c>
      <c r="K17" s="2" t="s">
        <v>23</v>
      </c>
      <c r="L17" s="2" t="s">
        <v>54</v>
      </c>
      <c r="M17" s="7">
        <v>557.4</v>
      </c>
      <c r="N17" s="7">
        <v>3.2580031310000002</v>
      </c>
      <c r="O17" s="7">
        <v>-75.199811499999996</v>
      </c>
    </row>
    <row r="18" spans="1:15" ht="41.25" customHeight="1" x14ac:dyDescent="0.25">
      <c r="A18" s="2" t="s">
        <v>14</v>
      </c>
      <c r="B18" s="2" t="s">
        <v>70</v>
      </c>
      <c r="C18" s="2" t="s">
        <v>84</v>
      </c>
      <c r="D18" s="3" t="s">
        <v>42</v>
      </c>
      <c r="E18" s="3" t="s">
        <v>42</v>
      </c>
      <c r="F18" s="3" t="s">
        <v>42</v>
      </c>
      <c r="G18" s="3" t="s">
        <v>42</v>
      </c>
      <c r="H18" s="3" t="s">
        <v>42</v>
      </c>
      <c r="I18" s="3" t="s">
        <v>42</v>
      </c>
      <c r="J18" s="3" t="s">
        <v>42</v>
      </c>
      <c r="K18" s="2" t="s">
        <v>24</v>
      </c>
      <c r="L18" s="2" t="s">
        <v>55</v>
      </c>
      <c r="M18" s="7">
        <v>580</v>
      </c>
      <c r="N18" s="7">
        <v>3.2537182219999998</v>
      </c>
      <c r="O18" s="7">
        <v>-75.193765799999994</v>
      </c>
    </row>
    <row r="19" spans="1:15" ht="41.25" customHeight="1" x14ac:dyDescent="0.25">
      <c r="A19" s="2" t="s">
        <v>15</v>
      </c>
      <c r="B19" s="2" t="s">
        <v>69</v>
      </c>
      <c r="C19" s="2" t="s">
        <v>84</v>
      </c>
      <c r="D19" s="3" t="s">
        <v>42</v>
      </c>
      <c r="E19" s="3" t="s">
        <v>42</v>
      </c>
      <c r="F19" s="3" t="s">
        <v>42</v>
      </c>
      <c r="G19" s="3" t="s">
        <v>42</v>
      </c>
      <c r="H19" s="3" t="s">
        <v>42</v>
      </c>
      <c r="I19" s="3" t="s">
        <v>42</v>
      </c>
      <c r="J19" s="3" t="s">
        <v>42</v>
      </c>
      <c r="K19" s="2" t="s">
        <v>25</v>
      </c>
      <c r="L19" s="2" t="s">
        <v>56</v>
      </c>
      <c r="M19" s="7">
        <v>612</v>
      </c>
      <c r="N19" s="7">
        <v>3.2510757680000002</v>
      </c>
      <c r="O19" s="7">
        <v>-75.199334300000004</v>
      </c>
    </row>
    <row r="20" spans="1:15" ht="41.25" customHeight="1" x14ac:dyDescent="0.25">
      <c r="A20" s="10" t="s">
        <v>16</v>
      </c>
      <c r="B20" s="10" t="s">
        <v>68</v>
      </c>
      <c r="C20" s="2" t="s">
        <v>84</v>
      </c>
      <c r="D20" s="3" t="s">
        <v>42</v>
      </c>
      <c r="E20" s="3" t="s">
        <v>42</v>
      </c>
      <c r="F20" s="3" t="s">
        <v>42</v>
      </c>
      <c r="G20" s="3" t="s">
        <v>42</v>
      </c>
      <c r="H20" s="3" t="s">
        <v>42</v>
      </c>
      <c r="I20" s="3" t="s">
        <v>42</v>
      </c>
      <c r="J20" s="3" t="s">
        <v>42</v>
      </c>
      <c r="K20" s="2" t="s">
        <v>26</v>
      </c>
      <c r="L20" s="2" t="s">
        <v>57</v>
      </c>
      <c r="M20" s="7">
        <v>725.24</v>
      </c>
      <c r="N20" s="7">
        <v>3.2292096969999999</v>
      </c>
      <c r="O20" s="7">
        <v>-75.174210599999995</v>
      </c>
    </row>
    <row r="21" spans="1:15" ht="41.25" customHeight="1" x14ac:dyDescent="0.25">
      <c r="A21" s="11" t="s">
        <v>18</v>
      </c>
      <c r="B21" s="11" t="s">
        <v>68</v>
      </c>
      <c r="C21" s="2" t="s">
        <v>84</v>
      </c>
      <c r="D21" s="3" t="s">
        <v>42</v>
      </c>
      <c r="E21" s="3" t="s">
        <v>42</v>
      </c>
      <c r="F21" s="3" t="s">
        <v>42</v>
      </c>
      <c r="G21" s="3" t="s">
        <v>42</v>
      </c>
      <c r="H21" s="3" t="s">
        <v>42</v>
      </c>
      <c r="I21" s="3" t="s">
        <v>42</v>
      </c>
      <c r="J21" s="3" t="s">
        <v>42</v>
      </c>
      <c r="K21" s="2" t="s">
        <v>26</v>
      </c>
      <c r="L21" s="2" t="s">
        <v>58</v>
      </c>
      <c r="M21" s="7">
        <v>741.24</v>
      </c>
      <c r="N21" s="7">
        <v>3.2292096969999999</v>
      </c>
      <c r="O21" s="7">
        <v>-75.174210599999995</v>
      </c>
    </row>
    <row r="22" spans="1:15" ht="41.25" customHeight="1" x14ac:dyDescent="0.25">
      <c r="A22" s="11" t="s">
        <v>19</v>
      </c>
      <c r="B22" s="11" t="s">
        <v>68</v>
      </c>
      <c r="C22" s="2" t="s">
        <v>84</v>
      </c>
      <c r="D22" s="3" t="s">
        <v>42</v>
      </c>
      <c r="E22" s="3" t="s">
        <v>42</v>
      </c>
      <c r="F22" s="3" t="s">
        <v>42</v>
      </c>
      <c r="G22" s="3" t="s">
        <v>42</v>
      </c>
      <c r="H22" s="3" t="s">
        <v>42</v>
      </c>
      <c r="I22" s="3" t="s">
        <v>42</v>
      </c>
      <c r="J22" s="3" t="s">
        <v>42</v>
      </c>
      <c r="K22" s="2" t="s">
        <v>26</v>
      </c>
      <c r="L22" s="2" t="s">
        <v>89</v>
      </c>
      <c r="M22" s="7">
        <v>744.9</v>
      </c>
      <c r="N22" s="7">
        <v>3.2292096969999999</v>
      </c>
      <c r="O22" s="7">
        <v>-75.174210599999995</v>
      </c>
    </row>
    <row r="23" spans="1:15" ht="41.25" customHeight="1" x14ac:dyDescent="0.25">
      <c r="A23" s="2" t="s">
        <v>17</v>
      </c>
      <c r="B23" s="2" t="s">
        <v>74</v>
      </c>
      <c r="C23" s="2" t="s">
        <v>82</v>
      </c>
      <c r="D23" s="2">
        <v>95</v>
      </c>
      <c r="E23" s="2">
        <v>9</v>
      </c>
      <c r="F23" s="8">
        <f>(E23*100)/D23</f>
        <v>9.473684210526315</v>
      </c>
      <c r="G23" s="3" t="s">
        <v>42</v>
      </c>
      <c r="H23" s="3" t="s">
        <v>42</v>
      </c>
      <c r="I23" s="3" t="s">
        <v>42</v>
      </c>
      <c r="J23" s="3" t="s">
        <v>42</v>
      </c>
      <c r="K23" s="2" t="s">
        <v>26</v>
      </c>
      <c r="L23" s="2" t="s">
        <v>59</v>
      </c>
      <c r="M23" s="7">
        <v>755</v>
      </c>
      <c r="N23" s="7">
        <v>3.2254100000000001</v>
      </c>
      <c r="O23" s="7">
        <v>-75.176119999999997</v>
      </c>
    </row>
    <row r="24" spans="1:15" ht="41.25" customHeight="1" x14ac:dyDescent="0.25">
      <c r="A24" s="11" t="s">
        <v>27</v>
      </c>
      <c r="B24" s="2" t="s">
        <v>77</v>
      </c>
      <c r="C24" s="2" t="s">
        <v>83</v>
      </c>
      <c r="D24" s="3" t="s">
        <v>42</v>
      </c>
      <c r="E24" s="3" t="s">
        <v>42</v>
      </c>
      <c r="F24" s="3" t="s">
        <v>42</v>
      </c>
      <c r="G24" s="3" t="s">
        <v>42</v>
      </c>
      <c r="H24" s="3" t="s">
        <v>42</v>
      </c>
      <c r="I24" s="3" t="s">
        <v>42</v>
      </c>
      <c r="J24" s="3" t="s">
        <v>42</v>
      </c>
      <c r="K24" s="2" t="s">
        <v>31</v>
      </c>
      <c r="L24" s="2" t="s">
        <v>60</v>
      </c>
      <c r="M24" s="7">
        <v>765</v>
      </c>
      <c r="N24" s="7">
        <v>3.2223871480000001</v>
      </c>
      <c r="O24" s="7">
        <v>-75.194892800000005</v>
      </c>
    </row>
    <row r="25" spans="1:15" ht="38.25" x14ac:dyDescent="0.25">
      <c r="A25" s="11" t="s">
        <v>38</v>
      </c>
      <c r="B25" s="11" t="s">
        <v>76</v>
      </c>
      <c r="C25" s="11" t="s">
        <v>82</v>
      </c>
      <c r="D25" s="11">
        <v>105</v>
      </c>
      <c r="E25" s="11">
        <v>2</v>
      </c>
      <c r="F25" s="8">
        <f>(E25*100)/D25</f>
        <v>1.9047619047619047</v>
      </c>
      <c r="G25" s="3" t="s">
        <v>42</v>
      </c>
      <c r="H25" s="3" t="s">
        <v>42</v>
      </c>
      <c r="I25" s="3" t="s">
        <v>42</v>
      </c>
      <c r="J25" s="3" t="s">
        <v>42</v>
      </c>
      <c r="K25" s="2" t="s">
        <v>39</v>
      </c>
      <c r="L25" s="2" t="s">
        <v>61</v>
      </c>
      <c r="M25" s="7">
        <v>932</v>
      </c>
      <c r="N25" s="7">
        <v>3.2250787930000002</v>
      </c>
      <c r="O25" s="7">
        <v>-75.212936799999994</v>
      </c>
    </row>
    <row r="26" spans="1:15" x14ac:dyDescent="0.25">
      <c r="A26" s="11" t="s">
        <v>28</v>
      </c>
      <c r="B26" s="2" t="s">
        <v>72</v>
      </c>
      <c r="C26" s="2" t="s">
        <v>83</v>
      </c>
      <c r="D26" s="3" t="s">
        <v>42</v>
      </c>
      <c r="E26" s="3" t="s">
        <v>42</v>
      </c>
      <c r="F26" s="3" t="s">
        <v>42</v>
      </c>
      <c r="G26" s="3" t="s">
        <v>42</v>
      </c>
      <c r="H26" s="3" t="s">
        <v>42</v>
      </c>
      <c r="I26" s="3" t="s">
        <v>42</v>
      </c>
      <c r="J26" s="3" t="s">
        <v>42</v>
      </c>
      <c r="K26" s="2" t="s">
        <v>29</v>
      </c>
      <c r="L26" s="2" t="s">
        <v>62</v>
      </c>
      <c r="M26" s="7">
        <v>1127</v>
      </c>
      <c r="N26" s="7">
        <v>3.1543617199999998</v>
      </c>
      <c r="O26" s="7">
        <v>-75.203558099999995</v>
      </c>
    </row>
    <row r="28" spans="1:15" x14ac:dyDescent="0.25">
      <c r="A28" s="12" t="s">
        <v>33</v>
      </c>
      <c r="B28" s="12"/>
      <c r="C28" s="12"/>
      <c r="D28" s="12"/>
      <c r="E28" s="12"/>
      <c r="F28" s="12"/>
      <c r="G28" s="12"/>
    </row>
    <row r="29" spans="1:15" x14ac:dyDescent="0.25">
      <c r="A29" s="13" t="s">
        <v>34</v>
      </c>
      <c r="B29" s="13"/>
      <c r="C29" s="13"/>
      <c r="D29" s="12"/>
      <c r="E29" s="13"/>
      <c r="F29" s="12"/>
      <c r="G29" s="13" t="s">
        <v>35</v>
      </c>
    </row>
  </sheetData>
  <autoFilter ref="A1:U26" xr:uid="{08C197A2-6C2C-4F51-B36F-19F0155D49B9}">
    <sortState ref="A2:S26">
      <sortCondition ref="M1:M26"/>
    </sortState>
  </autoFilter>
  <phoneticPr fontId="3"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Samples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Laurita</dc:creator>
  <cp:lastModifiedBy>Laura Mora Rojas</cp:lastModifiedBy>
  <dcterms:created xsi:type="dcterms:W3CDTF">2020-09-18T00:44:25Z</dcterms:created>
  <dcterms:modified xsi:type="dcterms:W3CDTF">2022-03-26T20:36:22Z</dcterms:modified>
</cp:coreProperties>
</file>